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сентябр 2024 (по субъектам ПФО)" sheetId="1" r:id="rId1"/>
  </sheets>
  <definedNames>
    <definedName name="_xlnm.Print_Titles" localSheetId="0">'сентябр 2024 (по субъектам ПФО)'!$A:$A,'сентябр 2024 (по субъектам ПФО)'!$5:$8</definedName>
    <definedName name="_xlnm.Print_Area" localSheetId="0">'сентябр 2024 (по субъектам ПФО)'!$A$1:$AD$30</definedName>
  </definedNames>
  <calcPr calcId="145621"/>
</workbook>
</file>

<file path=xl/calcChain.xml><?xml version="1.0" encoding="utf-8"?>
<calcChain xmlns="http://schemas.openxmlformats.org/spreadsheetml/2006/main">
  <c r="AC16" i="1" l="1"/>
  <c r="AC18" i="1"/>
  <c r="AC19" i="1"/>
  <c r="AC15" i="1"/>
  <c r="AC22" i="1"/>
  <c r="AC10" i="1"/>
  <c r="AC11" i="1"/>
  <c r="AC9" i="1"/>
  <c r="AC12" i="1"/>
  <c r="AC13" i="1"/>
  <c r="AC14" i="1"/>
  <c r="AC17" i="1"/>
  <c r="AB14" i="1" l="1"/>
  <c r="AB17" i="1"/>
  <c r="AB13" i="1"/>
  <c r="AB9" i="1"/>
  <c r="AB10" i="1"/>
  <c r="AB15" i="1"/>
  <c r="AB18" i="1"/>
  <c r="AB21" i="1"/>
  <c r="AB12" i="1"/>
  <c r="AB11" i="1"/>
  <c r="AB22" i="1"/>
  <c r="AB19" i="1"/>
  <c r="AB16" i="1"/>
  <c r="AB20" i="1"/>
  <c r="Q17" i="1"/>
  <c r="Q16" i="1"/>
  <c r="Q20" i="1"/>
  <c r="Q18" i="1"/>
  <c r="Q19" i="1"/>
  <c r="Q15" i="1"/>
  <c r="Q21" i="1"/>
  <c r="Q22" i="1"/>
  <c r="Q10" i="1"/>
  <c r="Q11" i="1"/>
  <c r="Q9" i="1"/>
  <c r="Q12" i="1"/>
  <c r="Q13" i="1"/>
  <c r="Q14" i="1"/>
  <c r="P13" i="1" l="1"/>
  <c r="P9" i="1"/>
  <c r="P21" i="1"/>
  <c r="P14" i="1"/>
  <c r="P12" i="1"/>
  <c r="P11" i="1"/>
  <c r="P22" i="1"/>
  <c r="P15" i="1"/>
  <c r="P18" i="1"/>
  <c r="P16" i="1"/>
  <c r="P10" i="1"/>
  <c r="P19" i="1"/>
  <c r="P20" i="1"/>
  <c r="P17" i="1"/>
  <c r="Z14" i="1"/>
  <c r="W14" i="1"/>
  <c r="T14" i="1"/>
  <c r="N14" i="1"/>
  <c r="K14" i="1"/>
  <c r="H14" i="1"/>
  <c r="E14" i="1"/>
  <c r="Z13" i="1"/>
  <c r="W13" i="1"/>
  <c r="T13" i="1"/>
  <c r="N13" i="1"/>
  <c r="K13" i="1"/>
  <c r="H13" i="1"/>
  <c r="E13" i="1"/>
  <c r="Z12" i="1"/>
  <c r="W12" i="1"/>
  <c r="T12" i="1"/>
  <c r="N12" i="1"/>
  <c r="K12" i="1"/>
  <c r="H12" i="1"/>
  <c r="E12" i="1"/>
  <c r="Z9" i="1"/>
  <c r="W9" i="1"/>
  <c r="C9" i="1" s="1"/>
  <c r="T9" i="1"/>
  <c r="N9" i="1"/>
  <c r="K9" i="1"/>
  <c r="H9" i="1"/>
  <c r="E9" i="1"/>
  <c r="Z11" i="1"/>
  <c r="W11" i="1"/>
  <c r="T11" i="1"/>
  <c r="N11" i="1"/>
  <c r="K11" i="1"/>
  <c r="H11" i="1"/>
  <c r="E11" i="1"/>
  <c r="Z10" i="1"/>
  <c r="W10" i="1"/>
  <c r="T10" i="1"/>
  <c r="N10" i="1"/>
  <c r="K10" i="1"/>
  <c r="H10" i="1"/>
  <c r="E10" i="1"/>
  <c r="Z22" i="1"/>
  <c r="W22" i="1"/>
  <c r="T22" i="1"/>
  <c r="N22" i="1"/>
  <c r="K22" i="1"/>
  <c r="H22" i="1"/>
  <c r="E22" i="1"/>
  <c r="Z21" i="1"/>
  <c r="W21" i="1"/>
  <c r="T21" i="1"/>
  <c r="N21" i="1"/>
  <c r="K21" i="1"/>
  <c r="H21" i="1"/>
  <c r="E21" i="1"/>
  <c r="Z15" i="1"/>
  <c r="W15" i="1"/>
  <c r="T15" i="1"/>
  <c r="N15" i="1"/>
  <c r="K15" i="1"/>
  <c r="H15" i="1"/>
  <c r="E15" i="1"/>
  <c r="Z19" i="1"/>
  <c r="W19" i="1"/>
  <c r="T19" i="1"/>
  <c r="N19" i="1"/>
  <c r="K19" i="1"/>
  <c r="H19" i="1"/>
  <c r="E19" i="1"/>
  <c r="Z18" i="1"/>
  <c r="W18" i="1"/>
  <c r="T18" i="1"/>
  <c r="N18" i="1"/>
  <c r="K18" i="1"/>
  <c r="H18" i="1"/>
  <c r="E18" i="1"/>
  <c r="Z20" i="1"/>
  <c r="W20" i="1"/>
  <c r="T20" i="1"/>
  <c r="N20" i="1"/>
  <c r="K20" i="1"/>
  <c r="H20" i="1"/>
  <c r="E20" i="1"/>
  <c r="Z16" i="1"/>
  <c r="W16" i="1"/>
  <c r="T16" i="1"/>
  <c r="N16" i="1"/>
  <c r="K16" i="1"/>
  <c r="H16" i="1"/>
  <c r="E16" i="1"/>
  <c r="Z17" i="1"/>
  <c r="W17" i="1"/>
  <c r="T17" i="1"/>
  <c r="N17" i="1"/>
  <c r="K17" i="1"/>
  <c r="H17" i="1"/>
  <c r="E17" i="1"/>
  <c r="Y17" i="1" l="1"/>
  <c r="G17" i="1"/>
  <c r="M17" i="1"/>
  <c r="V17" i="1"/>
  <c r="J16" i="1"/>
  <c r="S11" i="1"/>
  <c r="Y16" i="1"/>
  <c r="Y18" i="1"/>
  <c r="Y15" i="1"/>
  <c r="Y22" i="1"/>
  <c r="Y11" i="1"/>
  <c r="Y12" i="1"/>
  <c r="Y14" i="1"/>
  <c r="Y20" i="1"/>
  <c r="Y19" i="1"/>
  <c r="Y21" i="1"/>
  <c r="Y10" i="1"/>
  <c r="Y9" i="1"/>
  <c r="Y13" i="1"/>
  <c r="V20" i="1"/>
  <c r="V19" i="1"/>
  <c r="V21" i="1"/>
  <c r="V10" i="1"/>
  <c r="V9" i="1"/>
  <c r="V13" i="1"/>
  <c r="V16" i="1"/>
  <c r="V18" i="1"/>
  <c r="V15" i="1"/>
  <c r="V22" i="1"/>
  <c r="V11" i="1"/>
  <c r="V12" i="1"/>
  <c r="V14" i="1"/>
  <c r="S12" i="1"/>
  <c r="S14" i="1"/>
  <c r="S16" i="1"/>
  <c r="S18" i="1"/>
  <c r="S15" i="1"/>
  <c r="S22" i="1"/>
  <c r="S17" i="1"/>
  <c r="S20" i="1"/>
  <c r="S19" i="1"/>
  <c r="S21" i="1"/>
  <c r="S10" i="1"/>
  <c r="S9" i="1"/>
  <c r="S13" i="1"/>
  <c r="M16" i="1"/>
  <c r="M18" i="1"/>
  <c r="M15" i="1"/>
  <c r="M22" i="1"/>
  <c r="M11" i="1"/>
  <c r="M12" i="1"/>
  <c r="M14" i="1"/>
  <c r="M20" i="1"/>
  <c r="M19" i="1"/>
  <c r="M21" i="1"/>
  <c r="M10" i="1"/>
  <c r="M9" i="1"/>
  <c r="M13" i="1"/>
  <c r="J17" i="1"/>
  <c r="J20" i="1"/>
  <c r="J19" i="1"/>
  <c r="J21" i="1"/>
  <c r="J10" i="1"/>
  <c r="J9" i="1"/>
  <c r="J13" i="1"/>
  <c r="J18" i="1"/>
  <c r="J15" i="1"/>
  <c r="J22" i="1"/>
  <c r="J11" i="1"/>
  <c r="J12" i="1"/>
  <c r="J14" i="1"/>
  <c r="G16" i="1"/>
  <c r="G18" i="1"/>
  <c r="G15" i="1"/>
  <c r="G22" i="1"/>
  <c r="G11" i="1"/>
  <c r="G12" i="1"/>
  <c r="G14" i="1"/>
  <c r="G20" i="1"/>
  <c r="G19" i="1"/>
  <c r="G21" i="1"/>
  <c r="G10" i="1"/>
  <c r="G9" i="1"/>
  <c r="G13" i="1"/>
  <c r="C20" i="1"/>
  <c r="C19" i="1"/>
  <c r="C21" i="1"/>
  <c r="C10" i="1"/>
  <c r="C13" i="1"/>
  <c r="C17" i="1"/>
  <c r="C16" i="1"/>
  <c r="C18" i="1"/>
  <c r="C15" i="1"/>
  <c r="C22" i="1"/>
  <c r="C11" i="1"/>
  <c r="C12" i="1"/>
  <c r="C14" i="1"/>
  <c r="D16" i="1"/>
  <c r="D13" i="1"/>
  <c r="D18" i="1"/>
  <c r="D11" i="1"/>
  <c r="D20" i="1"/>
  <c r="D17" i="1"/>
  <c r="D12" i="1"/>
  <c r="D14" i="1"/>
  <c r="D19" i="1"/>
  <c r="D21" i="1"/>
  <c r="D10" i="1"/>
  <c r="D15" i="1"/>
  <c r="D9" i="1"/>
  <c r="D22" i="1"/>
  <c r="B14" i="1" l="1"/>
  <c r="B11" i="1"/>
  <c r="B15" i="1"/>
  <c r="B13" i="1"/>
  <c r="B10" i="1"/>
  <c r="B12" i="1"/>
  <c r="B22" i="1"/>
  <c r="B18" i="1"/>
  <c r="B17" i="1"/>
  <c r="B9" i="1"/>
  <c r="B21" i="1"/>
  <c r="B20" i="1"/>
  <c r="B16" i="1"/>
  <c r="B19" i="1"/>
</calcChain>
</file>

<file path=xl/sharedStrings.xml><?xml version="1.0" encoding="utf-8"?>
<sst xmlns="http://schemas.openxmlformats.org/spreadsheetml/2006/main" count="65" uniqueCount="46">
  <si>
    <t xml:space="preserve">Стоимость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</si>
  <si>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</si>
  <si>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</si>
  <si>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руб.</t>
  </si>
  <si>
    <t xml:space="preserve">Рейтинг </t>
  </si>
  <si>
    <t xml:space="preserve">капитальный </t>
  </si>
  <si>
    <t>водоотведение</t>
  </si>
  <si>
    <t>отопление</t>
  </si>
  <si>
    <t>электроэнергия</t>
  </si>
  <si>
    <t>газ</t>
  </si>
  <si>
    <t>Всего:</t>
  </si>
  <si>
    <t>ремонт</t>
  </si>
  <si>
    <t>Рейтинг</t>
  </si>
  <si>
    <t xml:space="preserve">Сумма </t>
  </si>
  <si>
    <t>кв.м. общей</t>
  </si>
  <si>
    <t>тариф за  1 куб.м</t>
  </si>
  <si>
    <t xml:space="preserve">площади </t>
  </si>
  <si>
    <t>Нижегородская область</t>
  </si>
  <si>
    <t>Кировская область</t>
  </si>
  <si>
    <t>Оренбургская область</t>
  </si>
  <si>
    <t>Пензенская область</t>
  </si>
  <si>
    <t>Пермский край</t>
  </si>
  <si>
    <t>Ульяновская область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</si>
  <si>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</si>
  <si>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</si>
  <si>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</si>
  <si>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</si>
  <si>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</si>
  <si>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</si>
  <si>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 xml:space="preserve">  </t>
  </si>
  <si>
    <t>тариф за  1Гкал</t>
  </si>
  <si>
    <t xml:space="preserve">обращение с ТКО </t>
  </si>
  <si>
    <t>Самарская область*</t>
  </si>
  <si>
    <t>* в Самарской области плата за услугу Обращение с ТКО взимается с кв.м.</t>
  </si>
  <si>
    <t>Саратовская область**</t>
  </si>
  <si>
    <t>** в Саратовской области плата за услугу Обращение с ТКО взимается с кв.м.</t>
  </si>
  <si>
    <t>Региональный центр ПФО</t>
  </si>
  <si>
    <t>водоснабжение горячее</t>
  </si>
  <si>
    <t>водоснабжение холодное</t>
  </si>
  <si>
    <t>содержание и ремонт жил.фонда</t>
  </si>
  <si>
    <t xml:space="preserve">кв.м. общей площади </t>
  </si>
  <si>
    <t>100 кВтч с чел.</t>
  </si>
  <si>
    <t xml:space="preserve">с 1 чел. в месяц </t>
  </si>
  <si>
    <t>Приложение 1</t>
  </si>
  <si>
    <t>по данным Статбюллетеня № 853 "Индексы цен и средние цены на продовольственные и непродовольственные товары и услуги населению  на потребительском рынке регионов Приволжского федерального округа за сентябрь 2024 г."</t>
  </si>
  <si>
    <t xml:space="preserve">жилищно-коммунальных услуг в субъектах Приволжского федерального округа за 3 квартал 2024 г.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</si>
</sst>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3"/>
      <name val="Arial Cyr"/>
      <charset val="204"/>
    </font>
    <font>
      <sz val="13"/>
      <name val="Arial Cyr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Arial Cyr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2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 wrapText="1"/>
    </xf>
    <xf numFmtId="2" fontId="3" fillId="0" borderId="10" xfId="0" applyNumberFormat="1" applyFont="1" applyFill="1" applyBorder="1" applyAlignment="1">
      <alignment horizontal="center" wrapText="1"/>
    </xf>
    <xf numFmtId="1" fontId="3" fillId="0" borderId="10" xfId="0" applyNumberFormat="1" applyFont="1" applyFill="1" applyBorder="1" applyAlignment="1">
      <alignment horizontal="center" wrapText="1"/>
    </xf>
    <xf numFmtId="0" fontId="3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2" fontId="2" fillId="0" borderId="10" xfId="0" applyNumberFormat="1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2" fontId="3" fillId="2" borderId="10" xfId="0" applyNumberFormat="1" applyFont="1" applyFill="1" applyBorder="1" applyAlignment="1">
      <alignment horizontal="center" wrapText="1"/>
    </xf>
    <xf numFmtId="2" fontId="3" fillId="2" borderId="11" xfId="0" applyNumberFormat="1" applyFont="1" applyFill="1" applyBorder="1" applyAlignment="1">
      <alignment horizontal="center" wrapText="1"/>
    </xf>
    <xf numFmtId="2" fontId="2" fillId="2" borderId="10" xfId="0" applyNumberFormat="1" applyFont="1" applyFill="1" applyBorder="1" applyAlignment="1">
      <alignment horizontal="center" wrapText="1"/>
    </xf>
    <xf numFmtId="2" fontId="2" fillId="2" borderId="11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0" fillId="2" borderId="0" xfId="0" applyFill="1"/>
    <xf numFmtId="2" fontId="0" fillId="2" borderId="0" xfId="0" applyNumberFormat="1" applyFill="1"/>
    <xf numFmtId="2" fontId="0" fillId="2" borderId="0" xfId="0" applyNumberFormat="1" applyFill="1" applyAlignment="1">
      <alignment horizontal="center"/>
    </xf>
    <xf numFmtId="2" fontId="3" fillId="2" borderId="0" xfId="0" applyNumberFormat="1" applyFont="1" applyFill="1" applyBorder="1" applyAlignment="1">
      <alignment wrapText="1"/>
    </xf>
    <xf numFmtId="2" fontId="3" fillId="3" borderId="11" xfId="0" applyNumberFormat="1" applyFont="1" applyFill="1" applyBorder="1" applyAlignment="1">
      <alignment horizontal="center" wrapText="1"/>
    </xf>
    <xf numFmtId="2" fontId="2" fillId="3" borderId="11" xfId="0" applyNumberFormat="1" applyFont="1" applyFill="1" applyBorder="1" applyAlignment="1">
      <alignment horizontal="center" wrapText="1"/>
    </xf>
    <xf numFmtId="2" fontId="3" fillId="3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 applyAlignment="1">
      <alignment horizontal="center" wrapText="1"/>
    </xf>
    <xf numFmtId="4" fontId="2" fillId="2" borderId="10" xfId="0" applyNumberFormat="1" applyFont="1" applyFill="1" applyBorder="1" applyAlignment="1">
      <alignment horizontal="center" wrapText="1"/>
    </xf>
    <xf numFmtId="4" fontId="3" fillId="2" borderId="11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tabSelected="1" view="pageBreakPreview" zoomScale="75" zoomScaleNormal="75" zoomScaleSheetLayoutView="75" zoomScalePageLayoutView="75" workbookViewId="0">
      <pane xSplit="1" ySplit="8" topLeftCell="B9" activePane="bottomRight" state="frozen"/>
      <selection activeCell="Q10" sqref="Q10"/>
      <selection pane="topRight" activeCell="Q10" sqref="Q10"/>
      <selection pane="bottomLeft" activeCell="Q10" sqref="Q10"/>
      <selection pane="bottomRight" activeCell="R18" sqref="R18"/>
    </sheetView>
  </sheetViews>
  <sheetFormatPr defaultRowHeight="16.5" x14ac:dyDescent="0.25"/>
  <cols>
    <col min="1" max="1" width="31.85546875" style="20" customWidth="1"/>
    <col min="2" max="2" width="11.28515625" style="20" customWidth="1"/>
    <col min="3" max="3" width="14" style="20" customWidth="1"/>
    <col min="4" max="6" width="14" style="20" hidden="1" customWidth="1"/>
    <col min="7" max="7" width="11.42578125" style="20" customWidth="1"/>
    <col min="8" max="8" width="14.7109375" style="20" customWidth="1"/>
    <col min="9" max="9" width="13.7109375" style="20" customWidth="1"/>
    <col min="10" max="10" width="11.140625" style="20" customWidth="1"/>
    <col min="11" max="11" width="11.5703125" style="20" customWidth="1"/>
    <col min="12" max="12" width="12.140625" style="20" customWidth="1"/>
    <col min="13" max="13" width="11.140625" style="20" customWidth="1"/>
    <col min="14" max="14" width="11.5703125" style="20" customWidth="1"/>
    <col min="15" max="15" width="12.140625" style="20" customWidth="1"/>
    <col min="16" max="16" width="11" style="20" customWidth="1"/>
    <col min="17" max="17" width="12.5703125" style="20" customWidth="1"/>
    <col min="18" max="18" width="13.85546875" style="20" customWidth="1"/>
    <col min="19" max="19" width="10.85546875" style="20" customWidth="1"/>
    <col min="20" max="20" width="13.28515625" style="20" customWidth="1"/>
    <col min="21" max="21" width="13.7109375" style="20" customWidth="1"/>
    <col min="22" max="22" width="11.28515625" style="20" customWidth="1"/>
    <col min="23" max="23" width="12" style="20" customWidth="1"/>
    <col min="24" max="24" width="13.140625" style="20" customWidth="1"/>
    <col min="25" max="25" width="11.28515625" style="20" customWidth="1"/>
    <col min="26" max="26" width="10.7109375" style="20" customWidth="1"/>
    <col min="27" max="27" width="12.42578125" style="20" customWidth="1"/>
    <col min="28" max="28" width="11.140625" style="20" customWidth="1"/>
    <col min="29" max="29" width="11.28515625" style="20" customWidth="1"/>
    <col min="30" max="30" width="12.42578125" style="20" customWidth="1"/>
  </cols>
  <sheetData>
    <row r="1" spans="1:32" ht="33" customHeight="1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1"/>
      <c r="X1" s="1"/>
      <c r="Y1" s="1"/>
      <c r="Z1" s="1"/>
      <c r="AA1" s="65" t="s">
        <v>43</v>
      </c>
      <c r="AB1" s="65"/>
      <c r="AC1" s="65"/>
      <c r="AD1" s="65"/>
    </row>
    <row r="2" spans="1:32" ht="24.75" customHeight="1" x14ac:dyDescent="0.2">
      <c r="A2" s="71" t="s">
        <v>45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52.5" customHeight="1" x14ac:dyDescent="0.25">
      <c r="A3" s="72" t="s">
        <v>44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3"/>
      <c r="Y3" s="3"/>
      <c r="Z3" s="3"/>
      <c r="AA3" s="3"/>
      <c r="AB3" s="3"/>
      <c r="AC3" s="3"/>
      <c r="AD3" s="3"/>
    </row>
    <row r="4" spans="1:32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B4" s="4"/>
      <c r="AC4" s="4"/>
      <c r="AD4" s="4" t="s">
        <v>3</v>
      </c>
    </row>
    <row r="5" spans="1:32" ht="16.5" customHeight="1" x14ac:dyDescent="0.25">
      <c r="A5" s="40" t="s">
        <v>36</v>
      </c>
      <c r="B5" s="43" t="s">
        <v>4</v>
      </c>
      <c r="C5" s="43" t="s">
        <v>10</v>
      </c>
      <c r="D5" s="53" t="s">
        <v>5</v>
      </c>
      <c r="E5" s="54"/>
      <c r="F5" s="55"/>
      <c r="G5" s="53" t="s">
        <v>39</v>
      </c>
      <c r="H5" s="54"/>
      <c r="I5" s="55"/>
      <c r="J5" s="56" t="s">
        <v>38</v>
      </c>
      <c r="K5" s="57"/>
      <c r="L5" s="58"/>
      <c r="M5" s="56" t="s">
        <v>6</v>
      </c>
      <c r="N5" s="57"/>
      <c r="O5" s="58"/>
      <c r="P5" s="56" t="s">
        <v>7</v>
      </c>
      <c r="Q5" s="57"/>
      <c r="R5" s="58"/>
      <c r="S5" s="56" t="s">
        <v>37</v>
      </c>
      <c r="T5" s="57"/>
      <c r="U5" s="58"/>
      <c r="V5" s="56" t="s">
        <v>8</v>
      </c>
      <c r="W5" s="57"/>
      <c r="X5" s="58"/>
      <c r="Y5" s="56" t="s">
        <v>9</v>
      </c>
      <c r="Z5" s="57"/>
      <c r="AA5" s="58"/>
      <c r="AB5" s="56" t="s">
        <v>31</v>
      </c>
      <c r="AC5" s="57"/>
      <c r="AD5" s="57"/>
    </row>
    <row r="6" spans="1:32" ht="16.5" customHeight="1" x14ac:dyDescent="0.25">
      <c r="A6" s="41"/>
      <c r="B6" s="44"/>
      <c r="C6" s="45"/>
      <c r="D6" s="49" t="s">
        <v>11</v>
      </c>
      <c r="E6" s="50"/>
      <c r="F6" s="51"/>
      <c r="G6" s="62"/>
      <c r="H6" s="63"/>
      <c r="I6" s="64"/>
      <c r="J6" s="59"/>
      <c r="K6" s="60"/>
      <c r="L6" s="61"/>
      <c r="M6" s="59"/>
      <c r="N6" s="60"/>
      <c r="O6" s="61"/>
      <c r="P6" s="66"/>
      <c r="Q6" s="67"/>
      <c r="R6" s="68"/>
      <c r="S6" s="59"/>
      <c r="T6" s="60"/>
      <c r="U6" s="61"/>
      <c r="V6" s="66"/>
      <c r="W6" s="67"/>
      <c r="X6" s="68"/>
      <c r="Y6" s="66"/>
      <c r="Z6" s="67"/>
      <c r="AA6" s="68"/>
      <c r="AB6" s="66"/>
      <c r="AC6" s="67"/>
      <c r="AD6" s="67"/>
    </row>
    <row r="7" spans="1:32" ht="33" x14ac:dyDescent="0.25">
      <c r="A7" s="41"/>
      <c r="B7" s="44"/>
      <c r="C7" s="45"/>
      <c r="D7" s="7" t="s">
        <v>12</v>
      </c>
      <c r="E7" s="6" t="s">
        <v>13</v>
      </c>
      <c r="F7" s="6" t="s">
        <v>14</v>
      </c>
      <c r="G7" s="52" t="s">
        <v>12</v>
      </c>
      <c r="H7" s="52" t="s">
        <v>13</v>
      </c>
      <c r="I7" s="52" t="s">
        <v>40</v>
      </c>
      <c r="J7" s="52" t="s">
        <v>12</v>
      </c>
      <c r="K7" s="52" t="s">
        <v>13</v>
      </c>
      <c r="L7" s="52" t="s">
        <v>15</v>
      </c>
      <c r="M7" s="52" t="s">
        <v>12</v>
      </c>
      <c r="N7" s="52" t="s">
        <v>13</v>
      </c>
      <c r="O7" s="52" t="s">
        <v>15</v>
      </c>
      <c r="P7" s="52" t="s">
        <v>12</v>
      </c>
      <c r="Q7" s="52" t="s">
        <v>13</v>
      </c>
      <c r="R7" s="52" t="s">
        <v>30</v>
      </c>
      <c r="S7" s="52" t="s">
        <v>12</v>
      </c>
      <c r="T7" s="52" t="s">
        <v>13</v>
      </c>
      <c r="U7" s="52" t="s">
        <v>15</v>
      </c>
      <c r="V7" s="52" t="s">
        <v>12</v>
      </c>
      <c r="W7" s="52" t="s">
        <v>13</v>
      </c>
      <c r="X7" s="52" t="s">
        <v>41</v>
      </c>
      <c r="Y7" s="52" t="s">
        <v>12</v>
      </c>
      <c r="Z7" s="52" t="s">
        <v>13</v>
      </c>
      <c r="AA7" s="52" t="s">
        <v>42</v>
      </c>
      <c r="AB7" s="52" t="s">
        <v>12</v>
      </c>
      <c r="AC7" s="52" t="s">
        <v>13</v>
      </c>
      <c r="AD7" s="52" t="s">
        <v>42</v>
      </c>
      <c r="AE7" s="25"/>
      <c r="AF7" s="25"/>
    </row>
    <row r="8" spans="1:32" x14ac:dyDescent="0.25">
      <c r="A8" s="42"/>
      <c r="B8" s="42"/>
      <c r="C8" s="46"/>
      <c r="D8" s="5"/>
      <c r="E8" s="5"/>
      <c r="F8" s="5" t="s">
        <v>16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26"/>
      <c r="AF8" s="26"/>
    </row>
    <row r="9" spans="1:32" s="16" customFormat="1" ht="23.25" customHeight="1" x14ac:dyDescent="0.25">
      <c r="A9" s="13" t="s">
        <v>25</v>
      </c>
      <c r="B9" s="14">
        <f>RANK(C9,C$9:C$22,1)</f>
        <v>5</v>
      </c>
      <c r="C9" s="37">
        <f>H9+K9+Q9+T9+W9+Z9+E9+N9+AC9</f>
        <v>10324.582499999999</v>
      </c>
      <c r="D9" s="11">
        <f t="shared" ref="D9:D22" si="0">RANK(E9,E$17:E$22,1)</f>
        <v>1</v>
      </c>
      <c r="E9" s="15">
        <f t="shared" ref="E9:E21" si="1">54*F9</f>
        <v>0</v>
      </c>
      <c r="F9" s="15"/>
      <c r="G9" s="14">
        <f>RANK(H9,H$9:H$22,1)</f>
        <v>5</v>
      </c>
      <c r="H9" s="34">
        <f t="shared" ref="H9:H21" si="2">I9*54</f>
        <v>1108.08</v>
      </c>
      <c r="I9" s="31">
        <v>20.52</v>
      </c>
      <c r="J9" s="14">
        <f>RANK(K9,K$9:K$22,1)</f>
        <v>6</v>
      </c>
      <c r="K9" s="36">
        <f t="shared" ref="K9:K21" si="3">4.93*3*L9</f>
        <v>510.255</v>
      </c>
      <c r="L9" s="31">
        <v>34.5</v>
      </c>
      <c r="M9" s="14">
        <f>RANK(N9,N$9:N$22,1)</f>
        <v>2</v>
      </c>
      <c r="N9" s="24">
        <f t="shared" ref="N9:N21" si="4">8.12*3*O9</f>
        <v>554.43360000000007</v>
      </c>
      <c r="O9" s="31">
        <v>22.76</v>
      </c>
      <c r="P9" s="14">
        <f>RANK(Q9,Q$9:Q$22,1)</f>
        <v>9</v>
      </c>
      <c r="Q9" s="36">
        <f t="shared" ref="Q9:Q21" si="5">0.031*54*R9</f>
        <v>4311.9728999999998</v>
      </c>
      <c r="R9" s="31">
        <v>2575.85</v>
      </c>
      <c r="S9" s="14">
        <f>RANK(T9,T$9:T$22,1)</f>
        <v>4</v>
      </c>
      <c r="T9" s="34">
        <f t="shared" ref="T9:T21" si="6">3.19*3*U9</f>
        <v>1830.7410000000002</v>
      </c>
      <c r="U9" s="31">
        <v>191.3</v>
      </c>
      <c r="V9" s="14">
        <f>RANK(W9,W$9:W$22,1)</f>
        <v>6</v>
      </c>
      <c r="W9" s="34">
        <f t="shared" ref="W9:W21" si="7">X9*3</f>
        <v>1449</v>
      </c>
      <c r="X9" s="31">
        <v>483</v>
      </c>
      <c r="Y9" s="14">
        <f>RANK(Z9,Z$9:Z$22,1)</f>
        <v>5</v>
      </c>
      <c r="Z9" s="23">
        <f t="shared" ref="Z9:Z21" si="8">AA9*3</f>
        <v>275.64</v>
      </c>
      <c r="AA9" s="31">
        <v>91.88</v>
      </c>
      <c r="AB9" s="14">
        <f>RANK(AC9,AC$9:AC$22,1)</f>
        <v>5</v>
      </c>
      <c r="AC9" s="22">
        <f t="shared" ref="AC9:AC19" si="9">AD9*3</f>
        <v>284.45999999999998</v>
      </c>
      <c r="AD9" s="31">
        <v>94.82</v>
      </c>
      <c r="AE9" s="27"/>
      <c r="AF9" s="27"/>
    </row>
    <row r="10" spans="1:32" ht="21.75" customHeight="1" x14ac:dyDescent="0.25">
      <c r="A10" s="12" t="s">
        <v>23</v>
      </c>
      <c r="B10" s="9">
        <f t="shared" ref="B10:B22" si="10">RANK(C10,C$9:C$22,1)</f>
        <v>11</v>
      </c>
      <c r="C10" s="37">
        <f t="shared" ref="C10:C21" si="11">H10+K10+Q10+T10+W10+Z10+E10+N10+AC10</f>
        <v>11205.599339999999</v>
      </c>
      <c r="D10" s="11">
        <f t="shared" si="0"/>
        <v>1</v>
      </c>
      <c r="E10" s="10">
        <f t="shared" si="1"/>
        <v>0</v>
      </c>
      <c r="F10" s="10"/>
      <c r="G10" s="9">
        <f t="shared" ref="G10:G22" si="12">RANK(H10,H$9:H$22,1)</f>
        <v>6</v>
      </c>
      <c r="H10" s="33">
        <f t="shared" si="2"/>
        <v>1223.6400000000001</v>
      </c>
      <c r="I10" s="30">
        <v>22.66</v>
      </c>
      <c r="J10" s="9">
        <f t="shared" ref="J10:J22" si="13">RANK(K10,K$9:K$22,1)</f>
        <v>5</v>
      </c>
      <c r="K10" s="35">
        <f t="shared" si="3"/>
        <v>490.58429999999998</v>
      </c>
      <c r="L10" s="30">
        <v>33.17</v>
      </c>
      <c r="M10" s="9">
        <f t="shared" ref="M10:M22" si="14">RANK(N10,N$9:N$22,1)</f>
        <v>13</v>
      </c>
      <c r="N10" s="22">
        <f t="shared" si="4"/>
        <v>852.84359999999992</v>
      </c>
      <c r="O10" s="30">
        <v>35.01</v>
      </c>
      <c r="P10" s="9">
        <f t="shared" ref="P10:P22" si="15">RANK(Q10,Q$9:Q$22,1)</f>
        <v>13</v>
      </c>
      <c r="Q10" s="35">
        <f t="shared" si="5"/>
        <v>4621.1774399999995</v>
      </c>
      <c r="R10" s="30">
        <v>2760.56</v>
      </c>
      <c r="S10" s="9">
        <f t="shared" ref="S10:S22" si="16">RANK(T10,T$9:T$22,1)</f>
        <v>13</v>
      </c>
      <c r="T10" s="33">
        <f t="shared" si="6"/>
        <v>2059.4639999999999</v>
      </c>
      <c r="U10" s="30">
        <v>215.2</v>
      </c>
      <c r="V10" s="9">
        <f t="shared" ref="V10:V22" si="17">RANK(W10,W$9:W$22,1)</f>
        <v>2</v>
      </c>
      <c r="W10" s="33">
        <f t="shared" si="7"/>
        <v>1308</v>
      </c>
      <c r="X10" s="30">
        <v>436</v>
      </c>
      <c r="Y10" s="9">
        <f t="shared" ref="Y10:Y22" si="18">RANK(Z10,Z$9:Z$22,1)</f>
        <v>9</v>
      </c>
      <c r="Z10" s="21">
        <f t="shared" si="8"/>
        <v>342</v>
      </c>
      <c r="AA10" s="30">
        <v>114</v>
      </c>
      <c r="AB10" s="9">
        <f t="shared" ref="AB10:AB22" si="19">RANK(AC10,AC$9:AC$22,1)</f>
        <v>8</v>
      </c>
      <c r="AC10" s="22">
        <f t="shared" si="9"/>
        <v>307.89</v>
      </c>
      <c r="AD10" s="30">
        <v>102.63</v>
      </c>
      <c r="AE10" s="27"/>
      <c r="AF10" s="27"/>
    </row>
    <row r="11" spans="1:32" ht="20.25" customHeight="1" x14ac:dyDescent="0.25">
      <c r="A11" s="12" t="s">
        <v>24</v>
      </c>
      <c r="B11" s="9">
        <f t="shared" si="10"/>
        <v>1</v>
      </c>
      <c r="C11" s="37">
        <f t="shared" si="11"/>
        <v>9373.2078599999986</v>
      </c>
      <c r="D11" s="11">
        <f t="shared" si="0"/>
        <v>1</v>
      </c>
      <c r="E11" s="10">
        <f t="shared" si="1"/>
        <v>0</v>
      </c>
      <c r="F11" s="10"/>
      <c r="G11" s="9">
        <f t="shared" si="12"/>
        <v>2</v>
      </c>
      <c r="H11" s="33">
        <f t="shared" si="2"/>
        <v>853.2</v>
      </c>
      <c r="I11" s="30">
        <v>15.8</v>
      </c>
      <c r="J11" s="9">
        <f t="shared" si="13"/>
        <v>1</v>
      </c>
      <c r="K11" s="35">
        <f t="shared" si="3"/>
        <v>363.09449999999998</v>
      </c>
      <c r="L11" s="30">
        <v>24.55</v>
      </c>
      <c r="M11" s="9">
        <f t="shared" si="14"/>
        <v>8</v>
      </c>
      <c r="N11" s="22">
        <f t="shared" si="4"/>
        <v>748.58280000000002</v>
      </c>
      <c r="O11" s="30">
        <v>30.73</v>
      </c>
      <c r="P11" s="9">
        <f t="shared" si="15"/>
        <v>1</v>
      </c>
      <c r="Q11" s="35">
        <f t="shared" si="5"/>
        <v>3227.2041599999998</v>
      </c>
      <c r="R11" s="30">
        <v>1927.84</v>
      </c>
      <c r="S11" s="9">
        <f t="shared" si="16"/>
        <v>14</v>
      </c>
      <c r="T11" s="33">
        <f t="shared" si="6"/>
        <v>2091.2364000000002</v>
      </c>
      <c r="U11" s="30">
        <v>218.52</v>
      </c>
      <c r="V11" s="9">
        <f t="shared" si="17"/>
        <v>8</v>
      </c>
      <c r="W11" s="33">
        <f t="shared" si="7"/>
        <v>1473</v>
      </c>
      <c r="X11" s="30">
        <v>491</v>
      </c>
      <c r="Y11" s="9">
        <f t="shared" si="18"/>
        <v>8</v>
      </c>
      <c r="Z11" s="21">
        <f t="shared" si="8"/>
        <v>333.09000000000003</v>
      </c>
      <c r="AA11" s="30">
        <v>111.03</v>
      </c>
      <c r="AB11" s="9">
        <f t="shared" si="19"/>
        <v>4</v>
      </c>
      <c r="AC11" s="22">
        <f t="shared" si="9"/>
        <v>283.79999999999995</v>
      </c>
      <c r="AD11" s="30">
        <v>94.6</v>
      </c>
      <c r="AE11" s="27"/>
      <c r="AF11" s="27"/>
    </row>
    <row r="12" spans="1:32" ht="18.75" customHeight="1" x14ac:dyDescent="0.25">
      <c r="A12" s="12" t="s">
        <v>26</v>
      </c>
      <c r="B12" s="9">
        <f t="shared" si="10"/>
        <v>7</v>
      </c>
      <c r="C12" s="37">
        <f t="shared" si="11"/>
        <v>10729.489379999999</v>
      </c>
      <c r="D12" s="11">
        <f t="shared" si="0"/>
        <v>1</v>
      </c>
      <c r="E12" s="10">
        <f t="shared" si="1"/>
        <v>0</v>
      </c>
      <c r="F12" s="10"/>
      <c r="G12" s="9">
        <f t="shared" si="12"/>
        <v>12</v>
      </c>
      <c r="H12" s="33">
        <f t="shared" si="2"/>
        <v>1468.26</v>
      </c>
      <c r="I12" s="30">
        <v>27.19</v>
      </c>
      <c r="J12" s="9">
        <f t="shared" si="13"/>
        <v>3</v>
      </c>
      <c r="K12" s="35">
        <f t="shared" si="3"/>
        <v>441.92519999999996</v>
      </c>
      <c r="L12" s="30">
        <v>29.88</v>
      </c>
      <c r="M12" s="9">
        <f t="shared" si="14"/>
        <v>9</v>
      </c>
      <c r="N12" s="22">
        <f t="shared" si="4"/>
        <v>773.91719999999998</v>
      </c>
      <c r="O12" s="30">
        <v>31.77</v>
      </c>
      <c r="P12" s="9">
        <f t="shared" si="15"/>
        <v>3</v>
      </c>
      <c r="Q12" s="35">
        <f t="shared" si="5"/>
        <v>4005.58068</v>
      </c>
      <c r="R12" s="30">
        <v>2392.8200000000002</v>
      </c>
      <c r="S12" s="9">
        <f t="shared" si="16"/>
        <v>7</v>
      </c>
      <c r="T12" s="33">
        <f t="shared" si="6"/>
        <v>1919.6463000000001</v>
      </c>
      <c r="U12" s="30">
        <v>200.59</v>
      </c>
      <c r="V12" s="9">
        <f t="shared" si="17"/>
        <v>11</v>
      </c>
      <c r="W12" s="33">
        <f t="shared" si="7"/>
        <v>1527</v>
      </c>
      <c r="X12" s="30">
        <v>509</v>
      </c>
      <c r="Y12" s="9">
        <f t="shared" si="18"/>
        <v>3</v>
      </c>
      <c r="Z12" s="21">
        <f t="shared" si="8"/>
        <v>268.92</v>
      </c>
      <c r="AA12" s="30">
        <v>89.64</v>
      </c>
      <c r="AB12" s="9">
        <f t="shared" si="19"/>
        <v>10</v>
      </c>
      <c r="AC12" s="22">
        <f t="shared" si="9"/>
        <v>324.24</v>
      </c>
      <c r="AD12" s="30">
        <v>108.08</v>
      </c>
      <c r="AE12" s="27"/>
      <c r="AF12" s="27"/>
    </row>
    <row r="13" spans="1:32" ht="23.25" customHeight="1" x14ac:dyDescent="0.25">
      <c r="A13" s="12" t="s">
        <v>27</v>
      </c>
      <c r="B13" s="9">
        <f t="shared" si="10"/>
        <v>10</v>
      </c>
      <c r="C13" s="37">
        <f t="shared" si="11"/>
        <v>11145.234359999999</v>
      </c>
      <c r="D13" s="11">
        <f t="shared" si="0"/>
        <v>1</v>
      </c>
      <c r="E13" s="10">
        <f t="shared" si="1"/>
        <v>0</v>
      </c>
      <c r="F13" s="10"/>
      <c r="G13" s="9">
        <f t="shared" si="12"/>
        <v>8</v>
      </c>
      <c r="H13" s="33">
        <f t="shared" si="2"/>
        <v>1319.22</v>
      </c>
      <c r="I13" s="30">
        <v>24.43</v>
      </c>
      <c r="J13" s="9">
        <f t="shared" si="13"/>
        <v>14</v>
      </c>
      <c r="K13" s="35">
        <f t="shared" si="3"/>
        <v>619.70099999999991</v>
      </c>
      <c r="L13" s="30">
        <v>41.9</v>
      </c>
      <c r="M13" s="9">
        <f t="shared" si="14"/>
        <v>7</v>
      </c>
      <c r="N13" s="22">
        <f t="shared" si="4"/>
        <v>747.36479999999995</v>
      </c>
      <c r="O13" s="30">
        <v>30.68</v>
      </c>
      <c r="P13" s="9">
        <f t="shared" si="15"/>
        <v>11</v>
      </c>
      <c r="Q13" s="35">
        <f t="shared" si="5"/>
        <v>4354.7268599999998</v>
      </c>
      <c r="R13" s="30">
        <v>2601.39</v>
      </c>
      <c r="S13" s="9">
        <f t="shared" si="16"/>
        <v>9</v>
      </c>
      <c r="T13" s="33">
        <f t="shared" si="6"/>
        <v>1960.0317</v>
      </c>
      <c r="U13" s="30">
        <v>204.81</v>
      </c>
      <c r="V13" s="9">
        <f t="shared" si="17"/>
        <v>10</v>
      </c>
      <c r="W13" s="33">
        <f t="shared" si="7"/>
        <v>1512</v>
      </c>
      <c r="X13" s="30">
        <v>504</v>
      </c>
      <c r="Y13" s="9">
        <f t="shared" si="18"/>
        <v>4</v>
      </c>
      <c r="Z13" s="21">
        <f t="shared" si="8"/>
        <v>270</v>
      </c>
      <c r="AA13" s="30">
        <v>90</v>
      </c>
      <c r="AB13" s="9">
        <f t="shared" si="19"/>
        <v>12</v>
      </c>
      <c r="AC13" s="22">
        <f t="shared" si="9"/>
        <v>362.19</v>
      </c>
      <c r="AD13" s="30">
        <v>120.73</v>
      </c>
      <c r="AE13" s="28"/>
      <c r="AF13" s="27"/>
    </row>
    <row r="14" spans="1:32" ht="21.75" customHeight="1" x14ac:dyDescent="0.25">
      <c r="A14" s="12" t="s">
        <v>28</v>
      </c>
      <c r="B14" s="9">
        <f t="shared" si="10"/>
        <v>2</v>
      </c>
      <c r="C14" s="37">
        <f t="shared" si="11"/>
        <v>9589.406100000002</v>
      </c>
      <c r="D14" s="11">
        <f t="shared" si="0"/>
        <v>1</v>
      </c>
      <c r="E14" s="10">
        <f t="shared" si="1"/>
        <v>0</v>
      </c>
      <c r="F14" s="10"/>
      <c r="G14" s="9">
        <f t="shared" si="12"/>
        <v>3</v>
      </c>
      <c r="H14" s="33">
        <f t="shared" si="2"/>
        <v>999</v>
      </c>
      <c r="I14" s="30">
        <v>18.5</v>
      </c>
      <c r="J14" s="9">
        <f t="shared" si="13"/>
        <v>2</v>
      </c>
      <c r="K14" s="35">
        <f t="shared" si="3"/>
        <v>421.36709999999994</v>
      </c>
      <c r="L14" s="30">
        <v>28.49</v>
      </c>
      <c r="M14" s="9">
        <f t="shared" si="14"/>
        <v>4</v>
      </c>
      <c r="N14" s="22">
        <f t="shared" si="4"/>
        <v>679.15679999999998</v>
      </c>
      <c r="O14" s="30">
        <v>27.88</v>
      </c>
      <c r="P14" s="9">
        <f t="shared" si="15"/>
        <v>2</v>
      </c>
      <c r="Q14" s="35">
        <f t="shared" si="5"/>
        <v>3824.7552000000001</v>
      </c>
      <c r="R14" s="30">
        <v>2284.8000000000002</v>
      </c>
      <c r="S14" s="9">
        <f t="shared" si="16"/>
        <v>6</v>
      </c>
      <c r="T14" s="33">
        <f t="shared" si="6"/>
        <v>1895.817</v>
      </c>
      <c r="U14" s="30">
        <v>198.1</v>
      </c>
      <c r="V14" s="9">
        <f t="shared" si="17"/>
        <v>3</v>
      </c>
      <c r="W14" s="33">
        <f t="shared" si="7"/>
        <v>1323</v>
      </c>
      <c r="X14" s="30">
        <v>441</v>
      </c>
      <c r="Y14" s="9">
        <f t="shared" si="18"/>
        <v>2</v>
      </c>
      <c r="Z14" s="21">
        <f t="shared" si="8"/>
        <v>267.12</v>
      </c>
      <c r="AA14" s="30">
        <v>89.04</v>
      </c>
      <c r="AB14" s="9">
        <f t="shared" si="19"/>
        <v>1</v>
      </c>
      <c r="AC14" s="22">
        <f t="shared" si="9"/>
        <v>179.19</v>
      </c>
      <c r="AD14" s="30">
        <v>59.73</v>
      </c>
      <c r="AE14" s="27"/>
      <c r="AF14" s="27"/>
    </row>
    <row r="15" spans="1:32" ht="21.75" customHeight="1" x14ac:dyDescent="0.25">
      <c r="A15" s="12" t="s">
        <v>21</v>
      </c>
      <c r="B15" s="9">
        <f t="shared" si="10"/>
        <v>9</v>
      </c>
      <c r="C15" s="37">
        <f t="shared" si="11"/>
        <v>11104.6428</v>
      </c>
      <c r="D15" s="11">
        <f t="shared" si="0"/>
        <v>1</v>
      </c>
      <c r="E15" s="10">
        <f t="shared" si="1"/>
        <v>0</v>
      </c>
      <c r="F15" s="10"/>
      <c r="G15" s="9">
        <f t="shared" si="12"/>
        <v>10</v>
      </c>
      <c r="H15" s="33">
        <f t="shared" si="2"/>
        <v>1375.92</v>
      </c>
      <c r="I15" s="30">
        <v>25.48</v>
      </c>
      <c r="J15" s="9">
        <f t="shared" si="13"/>
        <v>13</v>
      </c>
      <c r="K15" s="35">
        <f t="shared" si="3"/>
        <v>611.12279999999998</v>
      </c>
      <c r="L15" s="30">
        <v>41.32</v>
      </c>
      <c r="M15" s="9">
        <f t="shared" si="14"/>
        <v>14</v>
      </c>
      <c r="N15" s="22">
        <f t="shared" si="4"/>
        <v>918.12839999999994</v>
      </c>
      <c r="O15" s="30">
        <v>37.69</v>
      </c>
      <c r="P15" s="9">
        <f t="shared" si="15"/>
        <v>5</v>
      </c>
      <c r="Q15" s="35">
        <f t="shared" si="5"/>
        <v>4078.1151</v>
      </c>
      <c r="R15" s="30">
        <v>2436.15</v>
      </c>
      <c r="S15" s="9">
        <f t="shared" si="16"/>
        <v>8</v>
      </c>
      <c r="T15" s="33">
        <f t="shared" si="6"/>
        <v>1927.8764999999999</v>
      </c>
      <c r="U15" s="30">
        <v>201.45</v>
      </c>
      <c r="V15" s="9">
        <f t="shared" si="17"/>
        <v>14</v>
      </c>
      <c r="W15" s="33">
        <f t="shared" si="7"/>
        <v>1650</v>
      </c>
      <c r="X15" s="30">
        <v>550</v>
      </c>
      <c r="Y15" s="9">
        <f t="shared" si="18"/>
        <v>6</v>
      </c>
      <c r="Z15" s="21">
        <f t="shared" si="8"/>
        <v>284.39999999999998</v>
      </c>
      <c r="AA15" s="30">
        <v>94.8</v>
      </c>
      <c r="AB15" s="9">
        <f t="shared" si="19"/>
        <v>3</v>
      </c>
      <c r="AC15" s="22">
        <f t="shared" si="9"/>
        <v>259.08</v>
      </c>
      <c r="AD15" s="30">
        <v>86.36</v>
      </c>
      <c r="AE15" s="27"/>
      <c r="AF15" s="27"/>
    </row>
    <row r="16" spans="1:32" ht="19.5" customHeight="1" x14ac:dyDescent="0.25">
      <c r="A16" s="12" t="s">
        <v>18</v>
      </c>
      <c r="B16" s="9">
        <f t="shared" si="10"/>
        <v>13</v>
      </c>
      <c r="C16" s="37">
        <f t="shared" si="11"/>
        <v>11404.236540000002</v>
      </c>
      <c r="D16" s="11">
        <f t="shared" si="0"/>
        <v>1</v>
      </c>
      <c r="E16" s="10">
        <f t="shared" si="1"/>
        <v>0</v>
      </c>
      <c r="F16" s="10"/>
      <c r="G16" s="9">
        <f t="shared" si="12"/>
        <v>9</v>
      </c>
      <c r="H16" s="33">
        <f t="shared" si="2"/>
        <v>1341.36</v>
      </c>
      <c r="I16" s="30">
        <v>24.84</v>
      </c>
      <c r="J16" s="9">
        <f t="shared" si="13"/>
        <v>12</v>
      </c>
      <c r="K16" s="35">
        <f t="shared" si="3"/>
        <v>600.3261</v>
      </c>
      <c r="L16" s="30">
        <v>40.590000000000003</v>
      </c>
      <c r="M16" s="9">
        <f t="shared" si="14"/>
        <v>12</v>
      </c>
      <c r="N16" s="22">
        <f t="shared" si="4"/>
        <v>846.99720000000002</v>
      </c>
      <c r="O16" s="30">
        <v>34.770000000000003</v>
      </c>
      <c r="P16" s="9">
        <f t="shared" si="15"/>
        <v>12</v>
      </c>
      <c r="Q16" s="35">
        <f t="shared" si="5"/>
        <v>4410.6719400000002</v>
      </c>
      <c r="R16" s="30">
        <v>2634.81</v>
      </c>
      <c r="S16" s="9">
        <f t="shared" si="16"/>
        <v>5</v>
      </c>
      <c r="T16" s="33">
        <f t="shared" si="6"/>
        <v>1867.0113000000001</v>
      </c>
      <c r="U16" s="30">
        <v>195.09</v>
      </c>
      <c r="V16" s="9">
        <f t="shared" si="17"/>
        <v>12</v>
      </c>
      <c r="W16" s="33">
        <f t="shared" si="7"/>
        <v>1581</v>
      </c>
      <c r="X16" s="30">
        <v>527</v>
      </c>
      <c r="Y16" s="9">
        <f t="shared" si="18"/>
        <v>12</v>
      </c>
      <c r="Z16" s="21">
        <f t="shared" si="8"/>
        <v>382.95000000000005</v>
      </c>
      <c r="AA16" s="30">
        <v>127.65</v>
      </c>
      <c r="AB16" s="9">
        <f t="shared" si="19"/>
        <v>13</v>
      </c>
      <c r="AC16" s="22">
        <f t="shared" si="9"/>
        <v>373.92</v>
      </c>
      <c r="AD16" s="30">
        <v>124.64</v>
      </c>
      <c r="AE16" s="27"/>
      <c r="AF16" s="27"/>
    </row>
    <row r="17" spans="1:33" ht="17.25" customHeight="1" x14ac:dyDescent="0.25">
      <c r="A17" s="8" t="s">
        <v>17</v>
      </c>
      <c r="B17" s="9">
        <f t="shared" si="10"/>
        <v>14</v>
      </c>
      <c r="C17" s="37">
        <f t="shared" si="11"/>
        <v>12631.99158</v>
      </c>
      <c r="D17" s="11">
        <f t="shared" si="0"/>
        <v>1</v>
      </c>
      <c r="E17" s="10">
        <f t="shared" si="1"/>
        <v>0</v>
      </c>
      <c r="F17" s="10"/>
      <c r="G17" s="9">
        <f t="shared" si="12"/>
        <v>14</v>
      </c>
      <c r="H17" s="33">
        <f t="shared" si="2"/>
        <v>1757.1599999999999</v>
      </c>
      <c r="I17" s="30">
        <v>32.54</v>
      </c>
      <c r="J17" s="9">
        <f t="shared" si="13"/>
        <v>11</v>
      </c>
      <c r="K17" s="35">
        <f t="shared" si="3"/>
        <v>597.51599999999996</v>
      </c>
      <c r="L17" s="30">
        <v>40.4</v>
      </c>
      <c r="M17" s="9">
        <f t="shared" si="14"/>
        <v>11</v>
      </c>
      <c r="N17" s="22">
        <f t="shared" si="4"/>
        <v>804.1235999999999</v>
      </c>
      <c r="O17" s="30">
        <v>33.01</v>
      </c>
      <c r="P17" s="9">
        <f t="shared" si="15"/>
        <v>14</v>
      </c>
      <c r="Q17" s="35">
        <f t="shared" si="5"/>
        <v>5362.4413799999993</v>
      </c>
      <c r="R17" s="32">
        <v>3203.37</v>
      </c>
      <c r="S17" s="9">
        <f t="shared" si="16"/>
        <v>3</v>
      </c>
      <c r="T17" s="33">
        <f t="shared" si="6"/>
        <v>1804.7106000000001</v>
      </c>
      <c r="U17" s="32">
        <v>188.58</v>
      </c>
      <c r="V17" s="9">
        <f t="shared" si="17"/>
        <v>7</v>
      </c>
      <c r="W17" s="33">
        <f t="shared" si="7"/>
        <v>1461</v>
      </c>
      <c r="X17" s="32">
        <v>487</v>
      </c>
      <c r="Y17" s="9">
        <f t="shared" si="18"/>
        <v>10</v>
      </c>
      <c r="Z17" s="21">
        <f t="shared" si="8"/>
        <v>354.12</v>
      </c>
      <c r="AA17" s="32">
        <v>118.04</v>
      </c>
      <c r="AB17" s="9">
        <f t="shared" si="19"/>
        <v>14</v>
      </c>
      <c r="AC17" s="22">
        <f t="shared" si="9"/>
        <v>490.91999999999996</v>
      </c>
      <c r="AD17" s="30">
        <v>163.63999999999999</v>
      </c>
      <c r="AE17" s="27"/>
      <c r="AF17" s="27"/>
    </row>
    <row r="18" spans="1:33" ht="19.5" customHeight="1" x14ac:dyDescent="0.25">
      <c r="A18" s="12" t="s">
        <v>19</v>
      </c>
      <c r="B18" s="9">
        <f t="shared" si="10"/>
        <v>4</v>
      </c>
      <c r="C18" s="37">
        <f t="shared" si="11"/>
        <v>10140.63978</v>
      </c>
      <c r="D18" s="11">
        <f t="shared" si="0"/>
        <v>1</v>
      </c>
      <c r="E18" s="10">
        <f t="shared" si="1"/>
        <v>0</v>
      </c>
      <c r="F18" s="10"/>
      <c r="G18" s="9">
        <f t="shared" si="12"/>
        <v>13</v>
      </c>
      <c r="H18" s="33">
        <f t="shared" si="2"/>
        <v>1528.2</v>
      </c>
      <c r="I18" s="30">
        <v>28.3</v>
      </c>
      <c r="J18" s="9">
        <f t="shared" si="13"/>
        <v>10</v>
      </c>
      <c r="K18" s="35">
        <f t="shared" si="3"/>
        <v>590.71259999999995</v>
      </c>
      <c r="L18" s="30">
        <v>39.94</v>
      </c>
      <c r="M18" s="9">
        <f t="shared" si="14"/>
        <v>10</v>
      </c>
      <c r="N18" s="22">
        <f t="shared" si="4"/>
        <v>775.86599999999999</v>
      </c>
      <c r="O18" s="30">
        <v>31.85</v>
      </c>
      <c r="P18" s="9">
        <f t="shared" si="15"/>
        <v>4</v>
      </c>
      <c r="Q18" s="35">
        <f t="shared" si="5"/>
        <v>4033.5364799999998</v>
      </c>
      <c r="R18" s="30">
        <v>2409.52</v>
      </c>
      <c r="S18" s="9">
        <f t="shared" si="16"/>
        <v>1</v>
      </c>
      <c r="T18" s="33">
        <f t="shared" si="6"/>
        <v>1509.2847000000002</v>
      </c>
      <c r="U18" s="30">
        <v>157.71</v>
      </c>
      <c r="V18" s="9">
        <f t="shared" si="17"/>
        <v>1</v>
      </c>
      <c r="W18" s="33">
        <f t="shared" si="7"/>
        <v>1227</v>
      </c>
      <c r="X18" s="30">
        <v>409</v>
      </c>
      <c r="Y18" s="9">
        <f t="shared" si="18"/>
        <v>1</v>
      </c>
      <c r="Z18" s="21">
        <f t="shared" si="8"/>
        <v>232.41</v>
      </c>
      <c r="AA18" s="30">
        <v>77.47</v>
      </c>
      <c r="AB18" s="9">
        <f t="shared" si="19"/>
        <v>2</v>
      </c>
      <c r="AC18" s="22">
        <f t="shared" si="9"/>
        <v>243.63</v>
      </c>
      <c r="AD18" s="30">
        <v>81.209999999999994</v>
      </c>
      <c r="AE18" s="27"/>
      <c r="AF18" s="27"/>
    </row>
    <row r="19" spans="1:33" ht="20.25" customHeight="1" x14ac:dyDescent="0.25">
      <c r="A19" s="12" t="s">
        <v>20</v>
      </c>
      <c r="B19" s="9">
        <f t="shared" si="10"/>
        <v>6</v>
      </c>
      <c r="C19" s="37">
        <f t="shared" si="11"/>
        <v>10694.395500000001</v>
      </c>
      <c r="D19" s="11">
        <f t="shared" si="0"/>
        <v>1</v>
      </c>
      <c r="E19" s="10">
        <f t="shared" si="1"/>
        <v>0</v>
      </c>
      <c r="F19" s="10"/>
      <c r="G19" s="9">
        <f t="shared" si="12"/>
        <v>4</v>
      </c>
      <c r="H19" s="33">
        <f t="shared" si="2"/>
        <v>1084.32</v>
      </c>
      <c r="I19" s="30">
        <v>20.079999999999998</v>
      </c>
      <c r="J19" s="9">
        <f t="shared" si="13"/>
        <v>8</v>
      </c>
      <c r="K19" s="35">
        <f t="shared" si="3"/>
        <v>555.21659999999997</v>
      </c>
      <c r="L19" s="30">
        <v>37.54</v>
      </c>
      <c r="M19" s="9">
        <f t="shared" si="14"/>
        <v>3</v>
      </c>
      <c r="N19" s="22">
        <f t="shared" si="4"/>
        <v>637.25760000000002</v>
      </c>
      <c r="O19" s="30">
        <v>26.16</v>
      </c>
      <c r="P19" s="9">
        <f t="shared" si="15"/>
        <v>10</v>
      </c>
      <c r="Q19" s="35">
        <f t="shared" si="5"/>
        <v>4337.0828999999994</v>
      </c>
      <c r="R19" s="30">
        <v>2590.85</v>
      </c>
      <c r="S19" s="9">
        <f t="shared" si="16"/>
        <v>11</v>
      </c>
      <c r="T19" s="33">
        <f t="shared" si="6"/>
        <v>2001.2784000000001</v>
      </c>
      <c r="U19" s="30">
        <v>209.12</v>
      </c>
      <c r="V19" s="9">
        <f t="shared" si="17"/>
        <v>4</v>
      </c>
      <c r="W19" s="33">
        <f t="shared" si="7"/>
        <v>1383</v>
      </c>
      <c r="X19" s="30">
        <v>461</v>
      </c>
      <c r="Y19" s="9">
        <f t="shared" si="18"/>
        <v>13</v>
      </c>
      <c r="Z19" s="21">
        <f t="shared" si="8"/>
        <v>399.78</v>
      </c>
      <c r="AA19" s="30">
        <v>133.26</v>
      </c>
      <c r="AB19" s="9">
        <f t="shared" si="19"/>
        <v>6</v>
      </c>
      <c r="AC19" s="22">
        <f t="shared" si="9"/>
        <v>296.45999999999998</v>
      </c>
      <c r="AD19" s="30">
        <v>98.82</v>
      </c>
      <c r="AE19" s="27"/>
      <c r="AF19" s="27"/>
    </row>
    <row r="20" spans="1:33" ht="16.5" customHeight="1" x14ac:dyDescent="0.25">
      <c r="A20" s="12" t="s">
        <v>32</v>
      </c>
      <c r="B20" s="9">
        <f t="shared" si="10"/>
        <v>12</v>
      </c>
      <c r="C20" s="37">
        <f t="shared" si="11"/>
        <v>11221.031379999999</v>
      </c>
      <c r="D20" s="11">
        <f t="shared" si="0"/>
        <v>1</v>
      </c>
      <c r="E20" s="10">
        <f t="shared" si="1"/>
        <v>0</v>
      </c>
      <c r="F20" s="10"/>
      <c r="G20" s="9">
        <f t="shared" si="12"/>
        <v>11</v>
      </c>
      <c r="H20" s="33">
        <f t="shared" si="2"/>
        <v>1449.36</v>
      </c>
      <c r="I20" s="30">
        <v>26.84</v>
      </c>
      <c r="J20" s="9">
        <f t="shared" si="13"/>
        <v>9</v>
      </c>
      <c r="K20" s="35">
        <f t="shared" si="3"/>
        <v>579.62009999999998</v>
      </c>
      <c r="L20" s="30">
        <v>39.19</v>
      </c>
      <c r="M20" s="9">
        <f t="shared" si="14"/>
        <v>6</v>
      </c>
      <c r="N20" s="22">
        <f t="shared" si="4"/>
        <v>706.43999999999994</v>
      </c>
      <c r="O20" s="30">
        <v>29</v>
      </c>
      <c r="P20" s="9">
        <f t="shared" si="15"/>
        <v>6</v>
      </c>
      <c r="Q20" s="35">
        <f t="shared" si="5"/>
        <v>4133.6416799999997</v>
      </c>
      <c r="R20" s="30">
        <v>2469.3200000000002</v>
      </c>
      <c r="S20" s="9">
        <f t="shared" si="16"/>
        <v>10</v>
      </c>
      <c r="T20" s="33">
        <f t="shared" si="6"/>
        <v>1983.6696000000002</v>
      </c>
      <c r="U20" s="30">
        <v>207.28</v>
      </c>
      <c r="V20" s="9">
        <f t="shared" si="17"/>
        <v>13</v>
      </c>
      <c r="W20" s="33">
        <f t="shared" si="7"/>
        <v>1644</v>
      </c>
      <c r="X20" s="30">
        <v>548</v>
      </c>
      <c r="Y20" s="9">
        <f t="shared" si="18"/>
        <v>14</v>
      </c>
      <c r="Z20" s="21">
        <f t="shared" si="8"/>
        <v>421.08000000000004</v>
      </c>
      <c r="AA20" s="30">
        <v>140.36000000000001</v>
      </c>
      <c r="AB20" s="9">
        <f t="shared" si="19"/>
        <v>7</v>
      </c>
      <c r="AC20" s="22">
        <v>303.22000000000003</v>
      </c>
      <c r="AD20" s="30"/>
      <c r="AE20" s="27"/>
      <c r="AF20" s="27"/>
    </row>
    <row r="21" spans="1:33" ht="21.75" customHeight="1" x14ac:dyDescent="0.25">
      <c r="A21" s="12" t="s">
        <v>34</v>
      </c>
      <c r="B21" s="9">
        <f t="shared" si="10"/>
        <v>3</v>
      </c>
      <c r="C21" s="37">
        <f t="shared" si="11"/>
        <v>10019.09374</v>
      </c>
      <c r="D21" s="11">
        <f t="shared" si="0"/>
        <v>1</v>
      </c>
      <c r="E21" s="10">
        <f t="shared" si="1"/>
        <v>0</v>
      </c>
      <c r="F21" s="10"/>
      <c r="G21" s="9">
        <f t="shared" si="12"/>
        <v>1</v>
      </c>
      <c r="H21" s="33">
        <f t="shared" si="2"/>
        <v>842.4</v>
      </c>
      <c r="I21" s="30">
        <v>15.6</v>
      </c>
      <c r="J21" s="9">
        <f t="shared" si="13"/>
        <v>7</v>
      </c>
      <c r="K21" s="35">
        <f t="shared" si="3"/>
        <v>518.83319999999992</v>
      </c>
      <c r="L21" s="30">
        <v>35.08</v>
      </c>
      <c r="M21" s="9">
        <f t="shared" si="14"/>
        <v>1</v>
      </c>
      <c r="N21" s="22">
        <f t="shared" si="4"/>
        <v>549.07439999999997</v>
      </c>
      <c r="O21" s="30">
        <v>22.54</v>
      </c>
      <c r="P21" s="9">
        <f t="shared" si="15"/>
        <v>8</v>
      </c>
      <c r="Q21" s="35">
        <f t="shared" si="5"/>
        <v>4290.0602399999998</v>
      </c>
      <c r="R21" s="30">
        <v>2562.7600000000002</v>
      </c>
      <c r="S21" s="9">
        <f t="shared" si="16"/>
        <v>2</v>
      </c>
      <c r="T21" s="33">
        <f t="shared" si="6"/>
        <v>1702.2159000000001</v>
      </c>
      <c r="U21" s="30">
        <v>177.87</v>
      </c>
      <c r="V21" s="9">
        <f t="shared" si="17"/>
        <v>5</v>
      </c>
      <c r="W21" s="33">
        <f t="shared" si="7"/>
        <v>1425</v>
      </c>
      <c r="X21" s="30">
        <v>475</v>
      </c>
      <c r="Y21" s="9">
        <f t="shared" si="18"/>
        <v>11</v>
      </c>
      <c r="Z21" s="21">
        <f t="shared" si="8"/>
        <v>377.76</v>
      </c>
      <c r="AA21" s="30">
        <v>125.92</v>
      </c>
      <c r="AB21" s="9">
        <f t="shared" si="19"/>
        <v>9</v>
      </c>
      <c r="AC21" s="22">
        <v>313.75</v>
      </c>
      <c r="AD21" s="30"/>
      <c r="AE21" s="27"/>
      <c r="AF21" s="27"/>
    </row>
    <row r="22" spans="1:33" ht="19.5" customHeight="1" x14ac:dyDescent="0.25">
      <c r="A22" s="12" t="s">
        <v>22</v>
      </c>
      <c r="B22" s="9">
        <f t="shared" si="10"/>
        <v>8</v>
      </c>
      <c r="C22" s="37">
        <f t="shared" ref="C22" si="20">H22+K22+Q22+T22+W22+Z22+E22+N22+AC22</f>
        <v>10734.878520000002</v>
      </c>
      <c r="D22" s="11">
        <f t="shared" si="0"/>
        <v>1</v>
      </c>
      <c r="E22" s="10">
        <f t="shared" ref="E22" si="21">54*F22</f>
        <v>0</v>
      </c>
      <c r="F22" s="10"/>
      <c r="G22" s="9">
        <f t="shared" si="12"/>
        <v>7</v>
      </c>
      <c r="H22" s="33">
        <f t="shared" ref="H22" si="22">I22*54</f>
        <v>1315.44</v>
      </c>
      <c r="I22" s="30">
        <v>24.36</v>
      </c>
      <c r="J22" s="9">
        <f t="shared" si="13"/>
        <v>4</v>
      </c>
      <c r="K22" s="35">
        <f t="shared" ref="K22" si="23">4.93*3*L22</f>
        <v>462.92699999999996</v>
      </c>
      <c r="L22" s="30">
        <v>31.3</v>
      </c>
      <c r="M22" s="9">
        <f t="shared" si="14"/>
        <v>5</v>
      </c>
      <c r="N22" s="22">
        <f t="shared" ref="N22" si="24">8.12*3*O22</f>
        <v>681.59280000000001</v>
      </c>
      <c r="O22" s="30">
        <v>27.98</v>
      </c>
      <c r="P22" s="9">
        <f t="shared" si="15"/>
        <v>7</v>
      </c>
      <c r="Q22" s="35">
        <f t="shared" ref="Q22" si="25">0.031*54*R22</f>
        <v>4142.27952</v>
      </c>
      <c r="R22" s="30">
        <v>2474.48</v>
      </c>
      <c r="S22" s="9">
        <f t="shared" si="16"/>
        <v>12</v>
      </c>
      <c r="T22" s="33">
        <f t="shared" ref="T22" si="26">3.19*3*U22</f>
        <v>2034.1992</v>
      </c>
      <c r="U22" s="30">
        <v>212.56</v>
      </c>
      <c r="V22" s="9">
        <f t="shared" si="17"/>
        <v>9</v>
      </c>
      <c r="W22" s="33">
        <f t="shared" ref="W22" si="27">X22*3</f>
        <v>1479</v>
      </c>
      <c r="X22" s="30">
        <v>493</v>
      </c>
      <c r="Y22" s="9">
        <f t="shared" si="18"/>
        <v>7</v>
      </c>
      <c r="Z22" s="21">
        <f t="shared" ref="Z22" si="28">AA22*3</f>
        <v>289.17</v>
      </c>
      <c r="AA22" s="30">
        <v>96.39</v>
      </c>
      <c r="AB22" s="9">
        <f t="shared" si="19"/>
        <v>11</v>
      </c>
      <c r="AC22" s="22">
        <f t="shared" ref="AC22" si="29">AD22*3</f>
        <v>330.27</v>
      </c>
      <c r="AD22" s="30">
        <v>110.09</v>
      </c>
      <c r="AE22" s="27"/>
      <c r="AF22" s="27"/>
    </row>
    <row r="23" spans="1:33" x14ac:dyDescent="0.25">
      <c r="A23" s="17"/>
      <c r="B23" s="17"/>
      <c r="C23" s="18"/>
      <c r="D23" s="18"/>
      <c r="E23" s="18"/>
      <c r="F23" s="18"/>
      <c r="G23" s="29"/>
      <c r="H23" s="29"/>
      <c r="I23" s="29" t="s">
        <v>1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6"/>
      <c r="AF23" s="26"/>
    </row>
    <row r="24" spans="1:33" ht="16.5" customHeight="1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3" ht="16.5" customHeight="1" x14ac:dyDescent="0.25">
      <c r="B26" s="48"/>
      <c r="C26" s="48"/>
      <c r="D26" s="48"/>
      <c r="E26" s="48"/>
      <c r="F26" s="48"/>
      <c r="G26" s="4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3" ht="16.5" customHeight="1" x14ac:dyDescent="0.25">
      <c r="B27" s="48"/>
      <c r="C27" s="48"/>
      <c r="D27" s="48"/>
      <c r="E27" s="48"/>
      <c r="F27" s="48"/>
      <c r="G27" s="48"/>
      <c r="H27" s="3"/>
      <c r="I27" s="3"/>
      <c r="J27" s="3"/>
      <c r="K27" s="3" t="s">
        <v>29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3" ht="22.5" customHeight="1" x14ac:dyDescent="0.25">
      <c r="A28" s="3"/>
      <c r="B28" s="38" t="s">
        <v>33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3" ht="22.5" customHeight="1" x14ac:dyDescent="0.25">
      <c r="A29" s="19"/>
      <c r="B29" s="38" t="s">
        <v>35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3" ht="22.5" customHeight="1" x14ac:dyDescent="0.25">
      <c r="A30" s="19"/>
      <c r="B30" s="19"/>
      <c r="C30" s="19"/>
      <c r="D30" s="19"/>
      <c r="E30" s="19"/>
      <c r="F30" s="19"/>
      <c r="G30" s="19"/>
      <c r="H30" s="19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</sheetData>
  <mergeCells count="46">
    <mergeCell ref="AA1:AD1"/>
    <mergeCell ref="Y5:AA6"/>
    <mergeCell ref="AB5:AD6"/>
    <mergeCell ref="S5:U6"/>
    <mergeCell ref="V5:X6"/>
    <mergeCell ref="A1:V1"/>
    <mergeCell ref="A2:V2"/>
    <mergeCell ref="A3:W3"/>
    <mergeCell ref="P5:R6"/>
    <mergeCell ref="M5:O6"/>
    <mergeCell ref="S7:S8"/>
    <mergeCell ref="T7:T8"/>
    <mergeCell ref="U7:U8"/>
    <mergeCell ref="AD7:AD8"/>
    <mergeCell ref="AC7:AC8"/>
    <mergeCell ref="AB7:AB8"/>
    <mergeCell ref="AA7:AA8"/>
    <mergeCell ref="W7:W8"/>
    <mergeCell ref="X7:X8"/>
    <mergeCell ref="Y7:Y8"/>
    <mergeCell ref="Z7:Z8"/>
    <mergeCell ref="V7:V8"/>
    <mergeCell ref="Q7:Q8"/>
    <mergeCell ref="R7:R8"/>
    <mergeCell ref="D5:F5"/>
    <mergeCell ref="J5:L6"/>
    <mergeCell ref="G5:I6"/>
    <mergeCell ref="L7:L8"/>
    <mergeCell ref="M7:M8"/>
    <mergeCell ref="N7:N8"/>
    <mergeCell ref="O7:O8"/>
    <mergeCell ref="P7:P8"/>
    <mergeCell ref="G7:G8"/>
    <mergeCell ref="H7:H8"/>
    <mergeCell ref="I7:I8"/>
    <mergeCell ref="J7:J8"/>
    <mergeCell ref="K7:K8"/>
    <mergeCell ref="B28:O28"/>
    <mergeCell ref="A5:A8"/>
    <mergeCell ref="B5:B8"/>
    <mergeCell ref="C5:C8"/>
    <mergeCell ref="B29:O29"/>
    <mergeCell ref="B24:O24"/>
    <mergeCell ref="B26:G26"/>
    <mergeCell ref="B27:G27"/>
    <mergeCell ref="D6:F6"/>
  </mergeCells>
  <pageMargins left="0.23622047244094491" right="0.23622047244094491" top="0.74803149606299213" bottom="0.74803149606299213" header="0.31496062992125984" footer="0.31496062992125984"/>
  <pageSetup paperSize="9" scale="38" fitToHeight="0" orientation="landscape" r:id="rId1"/>
  <headerFooter alignWithMargins="0">
    <oddHeader xml:space="preserve">&amp;C&amp;P
</oddHeader>
  </headerFooter>
  <colBreaks count="1" manualBreakCount="1">
    <brk id="15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 2024 (по субъектам ПФО)</vt:lpstr>
      <vt:lpstr>'сентябр 2024 (по субъектам ПФО)'!Заголовки_для_печати</vt:lpstr>
      <vt:lpstr>'сентябр 2024 (по субъектам ПФО)'!Область_печати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Кармышева Г.Р.</dc:creator>
  <cp:lastModifiedBy>Анна И. Кутляева</cp:lastModifiedBy>
  <cp:lastPrinted>2024-12-24T12:15:45Z</cp:lastPrinted>
  <dcterms:created xsi:type="dcterms:W3CDTF">2016-04-01T12:38:14Z</dcterms:created>
  <dcterms:modified xsi:type="dcterms:W3CDTF">2025-01-10T08:58:39Z</dcterms:modified>
</cp:coreProperties>
</file>